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 - расходы" sheetId="1" r:id="rId1"/>
    <sheet name="Лист1" sheetId="2" r:id="rId2"/>
  </sheets>
  <definedNames>
    <definedName name="_xlnm.Print_Area" localSheetId="0">'2010 - расходы'!$A$1:$J$87</definedName>
  </definedNames>
  <calcPr fullCalcOnLoad="1"/>
</workbook>
</file>

<file path=xl/sharedStrings.xml><?xml version="1.0" encoding="utf-8"?>
<sst xmlns="http://schemas.openxmlformats.org/spreadsheetml/2006/main" count="75" uniqueCount="74">
  <si>
    <t>№ п/п</t>
  </si>
  <si>
    <t>Лимиты бюджетных обязательств</t>
  </si>
  <si>
    <t>Отклонения (гр.5-гр.6)</t>
  </si>
  <si>
    <t>Наименование показателя</t>
  </si>
  <si>
    <t>Итого:</t>
  </si>
  <si>
    <t>%</t>
  </si>
  <si>
    <t xml:space="preserve">Анализ исполнения бюджета по расходам </t>
  </si>
  <si>
    <t>0801 0000000  000 "Культура"</t>
  </si>
  <si>
    <t>0500 0000000 000 "Жилищно-коммунальное хозяйство"</t>
  </si>
  <si>
    <t>0100 0000000 000 Общегосударственные вопросы</t>
  </si>
  <si>
    <t>Принято бюджетных обязательств</t>
  </si>
  <si>
    <t>Отклонения (гр.5-гр.7)</t>
  </si>
  <si>
    <t>0502 0000000 000 "Коммунальное хозяйство"</t>
  </si>
  <si>
    <t>0503 0000000 000 "Благоустройство"</t>
  </si>
  <si>
    <t>0700 0000000 000 "Образование"</t>
  </si>
  <si>
    <t>0200 0000000 000 "Национальная оборона"</t>
  </si>
  <si>
    <t>0203 0000000 000 "Мобилизационная и вневойсковая подготовка"</t>
  </si>
  <si>
    <t xml:space="preserve"> 0104 0000000 000 "Функционирование местных администраций"</t>
  </si>
  <si>
    <t>0300 0000000 000 "Найиональная безопасность и правоохранительная деятельность"</t>
  </si>
  <si>
    <t>0309 0000000 000 "Зищита населения и территории от последствий чрезвычайных ситуаций природного и техногенного характера, гражданская оборона"</t>
  </si>
  <si>
    <t>0400 0000000 000 "Национальная экономика"</t>
  </si>
  <si>
    <t>0707 0000000 000 "Молодежная политика и оздоровление детей"</t>
  </si>
  <si>
    <t xml:space="preserve"> </t>
  </si>
  <si>
    <t>0501 0000000 000 "Жилищное хозяйство"</t>
  </si>
  <si>
    <t>0501 3500200 500</t>
  </si>
  <si>
    <t>0800 0000000  000 "Культура, кинематография и средства массовой информации"</t>
  </si>
  <si>
    <t>Утвержденные бюджетные назначения</t>
  </si>
  <si>
    <t>1000 0000000  000 "Социальная политика"</t>
  </si>
  <si>
    <t xml:space="preserve">Журавского сельского поселения Еланского муниципального района Волгоградской области </t>
  </si>
  <si>
    <t>рублей</t>
  </si>
  <si>
    <t>0503 6000200 500</t>
  </si>
  <si>
    <t>07020000000 000 "Общее образование"</t>
  </si>
  <si>
    <t>Исполнено</t>
  </si>
  <si>
    <t xml:space="preserve"> 0111 0000000 000"Резервный фонд"</t>
  </si>
  <si>
    <t xml:space="preserve"> 0113 0000000 000 "Другие общегосударственные расходы"</t>
  </si>
  <si>
    <t>0409 0000000 000 "Дорожное хозяйство"</t>
  </si>
  <si>
    <t>0409 3150100 500</t>
  </si>
  <si>
    <t>1100 0000000  000 " Физическая культура и спорт"</t>
  </si>
  <si>
    <t>1105 0000000  000 "Другие вопросы в области физической культуры и спорта"</t>
  </si>
  <si>
    <t>1200 0000000  000 "Средства массовой информации"</t>
  </si>
  <si>
    <t xml:space="preserve"> 0102 0000000 000 "Функционирование высшего должностного лица органа местного самоуправления"</t>
  </si>
  <si>
    <t xml:space="preserve"> 0102 7951400 000</t>
  </si>
  <si>
    <t xml:space="preserve">0104 9907001 000 </t>
  </si>
  <si>
    <t xml:space="preserve"> 0104 7951400 000</t>
  </si>
  <si>
    <t xml:space="preserve">0104 9908014 000 </t>
  </si>
  <si>
    <t>0111 9909999 000</t>
  </si>
  <si>
    <t>0113 6402033 000</t>
  </si>
  <si>
    <t>0113 9909005 000</t>
  </si>
  <si>
    <t xml:space="preserve">0203 9905118 000 </t>
  </si>
  <si>
    <t xml:space="preserve">0309 7952200 000 </t>
  </si>
  <si>
    <t>0309 9909006 000</t>
  </si>
  <si>
    <t>0409 7951800 000</t>
  </si>
  <si>
    <t>0502 7952000 000</t>
  </si>
  <si>
    <t>0502 9909002 000</t>
  </si>
  <si>
    <t>0503 7952110 000</t>
  </si>
  <si>
    <t>0503 7952120 000</t>
  </si>
  <si>
    <t>0503 7952130 000</t>
  </si>
  <si>
    <t>0503 7952140 000</t>
  </si>
  <si>
    <t>0503 9908014 000</t>
  </si>
  <si>
    <t>0503 9909014 000</t>
  </si>
  <si>
    <t>0702 1110059 000</t>
  </si>
  <si>
    <t>0707 7952500 000</t>
  </si>
  <si>
    <t>0707 0312004 000</t>
  </si>
  <si>
    <t>0801 7208014 000</t>
  </si>
  <si>
    <t>0801 7408014 000</t>
  </si>
  <si>
    <t>0801 7950801 000</t>
  </si>
  <si>
    <t>0801 7950802 000</t>
  </si>
  <si>
    <t>1003 2911011 000</t>
  </si>
  <si>
    <t>1105 6000023 000</t>
  </si>
  <si>
    <t>1105 7950300 000</t>
  </si>
  <si>
    <t>1105 7952500 000</t>
  </si>
  <si>
    <t>1204  6102069 000</t>
  </si>
  <si>
    <t>за  6 месяцев 2015 года</t>
  </si>
  <si>
    <t>Приложение 2 к решению Думы Журавского сельского поселения №30/11 от 30.07.2015г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</si>
</sst>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#,##0.0"/>
  </numFmts>
  <fonts count="5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Arial"/>
      <family val="2"/>
    </font>
    <font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i/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i/>
      <sz val="10"/>
      <color indexed="17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color indexed="10"/>
      <name val="Arial"/>
      <family val="2"/>
    </font>
    <font>
      <sz val="8"/>
      <name val="Arial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80" fontId="3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180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80" fontId="1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 wrapText="1"/>
    </xf>
    <xf numFmtId="185" fontId="3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wrapText="1"/>
    </xf>
    <xf numFmtId="0" fontId="14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185" fontId="1" fillId="0" borderId="1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185" fontId="3" fillId="0" borderId="10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10" fillId="0" borderId="0" xfId="0" applyNumberFormat="1" applyFont="1" applyAlignment="1">
      <alignment/>
    </xf>
    <xf numFmtId="185" fontId="6" fillId="0" borderId="0" xfId="0" applyNumberFormat="1" applyFont="1" applyAlignment="1">
      <alignment/>
    </xf>
    <xf numFmtId="185" fontId="1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Fill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9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3.421875" style="0" customWidth="1"/>
    <col min="2" max="2" width="47.8515625" style="0" customWidth="1"/>
    <col min="3" max="3" width="15.8515625" style="0" customWidth="1"/>
    <col min="4" max="4" width="14.57421875" style="0" customWidth="1"/>
    <col min="5" max="5" width="14.8515625" style="0" customWidth="1"/>
    <col min="6" max="8" width="13.57421875" style="0" hidden="1" customWidth="1"/>
    <col min="9" max="9" width="13.57421875" style="0" customWidth="1"/>
    <col min="10" max="10" width="17.57421875" style="0" customWidth="1"/>
    <col min="11" max="11" width="7.7109375" style="0" hidden="1" customWidth="1"/>
    <col min="12" max="12" width="10.7109375" style="0" customWidth="1"/>
    <col min="13" max="13" width="5.7109375" style="0" customWidth="1"/>
    <col min="14" max="14" width="10.8515625" style="0" customWidth="1"/>
    <col min="15" max="15" width="8.00390625" style="0" customWidth="1"/>
  </cols>
  <sheetData>
    <row r="1" spans="1:13" ht="15.75">
      <c r="A1" s="33"/>
      <c r="B1" s="33"/>
      <c r="C1" s="61" t="s">
        <v>73</v>
      </c>
      <c r="D1" s="61"/>
      <c r="E1" s="61"/>
      <c r="F1" s="61"/>
      <c r="G1" s="61"/>
      <c r="H1" s="61"/>
      <c r="I1" s="61"/>
      <c r="J1" s="61"/>
      <c r="K1" s="1"/>
      <c r="L1" s="12"/>
      <c r="M1" s="12"/>
    </row>
    <row r="2" spans="1:18" ht="15.75">
      <c r="A2" s="60" t="s">
        <v>6</v>
      </c>
      <c r="B2" s="60"/>
      <c r="C2" s="60"/>
      <c r="D2" s="60"/>
      <c r="E2" s="60"/>
      <c r="F2" s="60"/>
      <c r="G2" s="60"/>
      <c r="H2" s="60"/>
      <c r="I2" s="60"/>
      <c r="J2" s="60"/>
      <c r="K2" s="1"/>
      <c r="L2" s="1"/>
      <c r="M2" s="1"/>
      <c r="N2" s="1"/>
      <c r="O2" s="1"/>
      <c r="P2" s="1"/>
      <c r="Q2" s="1"/>
      <c r="R2" s="1"/>
    </row>
    <row r="3" spans="1:18" ht="15.75">
      <c r="A3" s="60" t="s">
        <v>28</v>
      </c>
      <c r="B3" s="60"/>
      <c r="C3" s="60"/>
      <c r="D3" s="60"/>
      <c r="E3" s="60"/>
      <c r="F3" s="60"/>
      <c r="G3" s="60"/>
      <c r="H3" s="60"/>
      <c r="I3" s="60"/>
      <c r="J3" s="60"/>
      <c r="K3" s="1"/>
      <c r="L3" s="1"/>
      <c r="M3" s="1"/>
      <c r="N3" s="1"/>
      <c r="O3" s="1"/>
      <c r="P3" s="1"/>
      <c r="Q3" s="1"/>
      <c r="R3" s="1"/>
    </row>
    <row r="4" spans="1:18" ht="15.75">
      <c r="A4" s="34"/>
      <c r="B4" s="60" t="s">
        <v>72</v>
      </c>
      <c r="C4" s="60"/>
      <c r="D4" s="60"/>
      <c r="E4" s="60"/>
      <c r="F4" s="60"/>
      <c r="G4" s="60"/>
      <c r="H4" s="60"/>
      <c r="I4" s="60"/>
      <c r="J4" s="60"/>
      <c r="K4" s="1"/>
      <c r="L4" s="1"/>
      <c r="M4" s="1"/>
      <c r="N4" s="1"/>
      <c r="O4" s="1"/>
      <c r="P4" s="1"/>
      <c r="Q4" s="1"/>
      <c r="R4" s="1"/>
    </row>
    <row r="5" spans="1:11" ht="15.75">
      <c r="A5" s="33"/>
      <c r="B5" s="33"/>
      <c r="C5" s="33"/>
      <c r="D5" s="33"/>
      <c r="E5" s="33"/>
      <c r="F5" s="33"/>
      <c r="G5" s="33"/>
      <c r="H5" s="33"/>
      <c r="I5" s="33"/>
      <c r="J5" s="35" t="s">
        <v>29</v>
      </c>
      <c r="K5" s="15"/>
    </row>
    <row r="6" spans="1:10" ht="60" customHeight="1">
      <c r="A6" s="2" t="s">
        <v>0</v>
      </c>
      <c r="B6" s="4" t="s">
        <v>3</v>
      </c>
      <c r="C6" s="5" t="s">
        <v>26</v>
      </c>
      <c r="D6" s="5" t="s">
        <v>1</v>
      </c>
      <c r="E6" s="5" t="s">
        <v>32</v>
      </c>
      <c r="F6" s="5" t="s">
        <v>10</v>
      </c>
      <c r="G6" s="5" t="s">
        <v>11</v>
      </c>
      <c r="H6" s="11" t="s">
        <v>5</v>
      </c>
      <c r="I6" s="5" t="s">
        <v>2</v>
      </c>
      <c r="J6" s="11" t="s">
        <v>5</v>
      </c>
    </row>
    <row r="7" spans="1:10" ht="12.75">
      <c r="A7" s="3">
        <v>1</v>
      </c>
      <c r="B7" s="3">
        <v>2</v>
      </c>
      <c r="C7" s="3">
        <v>4</v>
      </c>
      <c r="D7" s="3">
        <v>5</v>
      </c>
      <c r="E7" s="3">
        <v>6</v>
      </c>
      <c r="F7" s="3">
        <v>7</v>
      </c>
      <c r="G7" s="3">
        <v>8</v>
      </c>
      <c r="H7" s="3">
        <v>9</v>
      </c>
      <c r="I7" s="3">
        <v>10</v>
      </c>
      <c r="J7" s="10">
        <v>11</v>
      </c>
    </row>
    <row r="8" spans="1:10" ht="22.5" customHeight="1">
      <c r="A8" s="16"/>
      <c r="B8" s="23" t="s">
        <v>9</v>
      </c>
      <c r="C8" s="25">
        <f>C9+C11+C16+C18</f>
        <v>2130308</v>
      </c>
      <c r="D8" s="25">
        <f>D9+D11+D16+D18</f>
        <v>2130308</v>
      </c>
      <c r="E8" s="25">
        <f>E9+E11+E16+E18</f>
        <v>1272994.77</v>
      </c>
      <c r="F8" s="25" t="e">
        <f>F9+F11+#REF!+F16+F18</f>
        <v>#REF!</v>
      </c>
      <c r="G8" s="25" t="e">
        <f aca="true" t="shared" si="0" ref="G8:G57">D8-F8</f>
        <v>#REF!</v>
      </c>
      <c r="H8" s="25" t="e">
        <f aca="true" t="shared" si="1" ref="H8:H57">F8/D8*100</f>
        <v>#REF!</v>
      </c>
      <c r="I8" s="57">
        <f>D8-E8</f>
        <v>857313.23</v>
      </c>
      <c r="J8" s="25">
        <f aca="true" t="shared" si="2" ref="J8:J20">E8/D8*100</f>
        <v>59.75637184857776</v>
      </c>
    </row>
    <row r="9" spans="1:10" ht="54.75" customHeight="1">
      <c r="A9" s="16"/>
      <c r="B9" s="24" t="s">
        <v>40</v>
      </c>
      <c r="C9" s="51">
        <v>619600</v>
      </c>
      <c r="D9" s="51">
        <v>619600</v>
      </c>
      <c r="E9" s="58">
        <f>E10</f>
        <v>338217</v>
      </c>
      <c r="F9" s="51">
        <f>F10</f>
        <v>473.6</v>
      </c>
      <c r="G9" s="51">
        <f t="shared" si="0"/>
        <v>619126.4</v>
      </c>
      <c r="H9" s="51">
        <f t="shared" si="1"/>
        <v>0.0764364105874758</v>
      </c>
      <c r="I9" s="57">
        <f aca="true" t="shared" si="3" ref="I9:I71">D9-E9</f>
        <v>281383</v>
      </c>
      <c r="J9" s="51">
        <f>E9/D9*100</f>
        <v>54.58634602969658</v>
      </c>
    </row>
    <row r="10" spans="1:10" ht="14.25" customHeight="1">
      <c r="A10" s="16"/>
      <c r="B10" s="26" t="s">
        <v>41</v>
      </c>
      <c r="C10" s="48">
        <v>619600</v>
      </c>
      <c r="D10" s="48">
        <v>619600</v>
      </c>
      <c r="E10" s="59">
        <v>338217</v>
      </c>
      <c r="F10" s="48">
        <v>473.6</v>
      </c>
      <c r="G10" s="48">
        <f t="shared" si="0"/>
        <v>619126.4</v>
      </c>
      <c r="H10" s="48">
        <f t="shared" si="1"/>
        <v>0.0764364105874758</v>
      </c>
      <c r="I10" s="57">
        <f t="shared" si="3"/>
        <v>281383</v>
      </c>
      <c r="J10" s="48">
        <f>E10/D10*100</f>
        <v>54.58634602969658</v>
      </c>
    </row>
    <row r="11" spans="1:10" ht="32.25" customHeight="1">
      <c r="A11" s="16"/>
      <c r="B11" s="24" t="s">
        <v>17</v>
      </c>
      <c r="C11" s="51">
        <f>C12+C14+C15</f>
        <v>1472000</v>
      </c>
      <c r="D11" s="51">
        <f>D12+D14+D15</f>
        <v>1472000</v>
      </c>
      <c r="E11" s="58">
        <f>E12+E14+E15</f>
        <v>911325.77</v>
      </c>
      <c r="F11" s="51">
        <f>F12+F13+F15</f>
        <v>1715.5</v>
      </c>
      <c r="G11" s="51">
        <f t="shared" si="0"/>
        <v>1470284.5</v>
      </c>
      <c r="H11" s="51">
        <f t="shared" si="1"/>
        <v>0.1165421195652174</v>
      </c>
      <c r="I11" s="57">
        <f t="shared" si="3"/>
        <v>560674.23</v>
      </c>
      <c r="J11" s="51">
        <f t="shared" si="2"/>
        <v>61.91071807065217</v>
      </c>
    </row>
    <row r="12" spans="1:10" ht="12.75">
      <c r="A12" s="16"/>
      <c r="B12" s="26" t="s">
        <v>43</v>
      </c>
      <c r="C12" s="48">
        <v>1461400</v>
      </c>
      <c r="D12" s="48">
        <v>1461400</v>
      </c>
      <c r="E12" s="59">
        <v>910464.77</v>
      </c>
      <c r="F12" s="48">
        <v>1704.9</v>
      </c>
      <c r="G12" s="48">
        <f t="shared" si="0"/>
        <v>1459695.1</v>
      </c>
      <c r="H12" s="48">
        <f t="shared" si="1"/>
        <v>0.11666210483098399</v>
      </c>
      <c r="I12" s="57">
        <f t="shared" si="3"/>
        <v>550935.23</v>
      </c>
      <c r="J12" s="48">
        <f t="shared" si="2"/>
        <v>62.300860134117976</v>
      </c>
    </row>
    <row r="13" spans="1:10" ht="12.75" hidden="1">
      <c r="A13" s="16"/>
      <c r="B13" s="50"/>
      <c r="C13" s="48"/>
      <c r="D13" s="48"/>
      <c r="E13" s="59"/>
      <c r="F13" s="48"/>
      <c r="G13" s="48"/>
      <c r="H13" s="48"/>
      <c r="I13" s="57">
        <f t="shared" si="3"/>
        <v>0</v>
      </c>
      <c r="J13" s="48"/>
    </row>
    <row r="14" spans="1:10" ht="12.75">
      <c r="A14" s="16"/>
      <c r="B14" s="50" t="s">
        <v>42</v>
      </c>
      <c r="C14" s="48">
        <v>2600</v>
      </c>
      <c r="D14" s="48">
        <v>2600</v>
      </c>
      <c r="E14" s="59">
        <v>0</v>
      </c>
      <c r="F14" s="48">
        <v>10.6</v>
      </c>
      <c r="G14" s="48">
        <f>D14-F14</f>
        <v>2589.4</v>
      </c>
      <c r="H14" s="48">
        <f>F14/D14*100</f>
        <v>0.4076923076923077</v>
      </c>
      <c r="I14" s="57">
        <f t="shared" si="3"/>
        <v>2600</v>
      </c>
      <c r="J14" s="48">
        <f t="shared" si="2"/>
        <v>0</v>
      </c>
    </row>
    <row r="15" spans="1:10" ht="12.75">
      <c r="A15" s="16"/>
      <c r="B15" s="50" t="s">
        <v>44</v>
      </c>
      <c r="C15" s="48">
        <v>8000</v>
      </c>
      <c r="D15" s="48">
        <v>8000</v>
      </c>
      <c r="E15" s="59">
        <v>861</v>
      </c>
      <c r="F15" s="48">
        <v>10.6</v>
      </c>
      <c r="G15" s="48">
        <f t="shared" si="0"/>
        <v>7989.4</v>
      </c>
      <c r="H15" s="48">
        <f t="shared" si="1"/>
        <v>0.1325</v>
      </c>
      <c r="I15" s="57">
        <f t="shared" si="3"/>
        <v>7139</v>
      </c>
      <c r="J15" s="48">
        <f t="shared" si="2"/>
        <v>10.7625</v>
      </c>
    </row>
    <row r="16" spans="1:10" ht="21" customHeight="1">
      <c r="A16" s="16"/>
      <c r="B16" s="29" t="s">
        <v>33</v>
      </c>
      <c r="C16" s="51">
        <f>C17</f>
        <v>12000</v>
      </c>
      <c r="D16" s="51">
        <f>D17</f>
        <v>12000</v>
      </c>
      <c r="E16" s="58">
        <f>E17</f>
        <v>0</v>
      </c>
      <c r="F16" s="51">
        <f>F17</f>
        <v>0</v>
      </c>
      <c r="G16" s="51">
        <f t="shared" si="0"/>
        <v>12000</v>
      </c>
      <c r="H16" s="51">
        <f t="shared" si="1"/>
        <v>0</v>
      </c>
      <c r="I16" s="57">
        <f t="shared" si="3"/>
        <v>12000</v>
      </c>
      <c r="J16" s="51">
        <v>0</v>
      </c>
    </row>
    <row r="17" spans="1:10" s="14" customFormat="1" ht="12.75">
      <c r="A17" s="17"/>
      <c r="B17" s="50" t="s">
        <v>45</v>
      </c>
      <c r="C17" s="48">
        <v>12000</v>
      </c>
      <c r="D17" s="48">
        <v>12000</v>
      </c>
      <c r="E17" s="59">
        <v>0</v>
      </c>
      <c r="F17" s="48"/>
      <c r="G17" s="48">
        <f t="shared" si="0"/>
        <v>12000</v>
      </c>
      <c r="H17" s="48">
        <f t="shared" si="1"/>
        <v>0</v>
      </c>
      <c r="I17" s="57">
        <f t="shared" si="3"/>
        <v>12000</v>
      </c>
      <c r="J17" s="48">
        <f>E17/D17*100</f>
        <v>0</v>
      </c>
    </row>
    <row r="18" spans="1:10" s="14" customFormat="1" ht="26.25">
      <c r="A18" s="18"/>
      <c r="B18" s="29" t="s">
        <v>34</v>
      </c>
      <c r="C18" s="51">
        <f>C19+C20+C21</f>
        <v>26708</v>
      </c>
      <c r="D18" s="51">
        <f>D19+D20+D21</f>
        <v>26708</v>
      </c>
      <c r="E18" s="58">
        <f>E19+E20+E21</f>
        <v>23452</v>
      </c>
      <c r="F18" s="51" t="e">
        <f>#REF!+F21</f>
        <v>#REF!</v>
      </c>
      <c r="G18" s="51" t="e">
        <f t="shared" si="0"/>
        <v>#REF!</v>
      </c>
      <c r="H18" s="51" t="e">
        <f t="shared" si="1"/>
        <v>#REF!</v>
      </c>
      <c r="I18" s="57">
        <f t="shared" si="3"/>
        <v>3256</v>
      </c>
      <c r="J18" s="25">
        <f t="shared" si="2"/>
        <v>87.80889621087314</v>
      </c>
    </row>
    <row r="19" spans="1:10" s="14" customFormat="1" ht="13.5">
      <c r="A19" s="18"/>
      <c r="B19" s="50" t="s">
        <v>46</v>
      </c>
      <c r="C19" s="48">
        <v>18700</v>
      </c>
      <c r="D19" s="48">
        <v>18700</v>
      </c>
      <c r="E19" s="59">
        <v>18700</v>
      </c>
      <c r="F19" s="48"/>
      <c r="G19" s="48"/>
      <c r="H19" s="48"/>
      <c r="I19" s="57">
        <f t="shared" si="3"/>
        <v>0</v>
      </c>
      <c r="J19" s="56">
        <f t="shared" si="2"/>
        <v>100</v>
      </c>
    </row>
    <row r="20" spans="1:10" s="14" customFormat="1" ht="13.5">
      <c r="A20" s="18"/>
      <c r="B20" s="50" t="s">
        <v>47</v>
      </c>
      <c r="C20" s="48">
        <v>8008</v>
      </c>
      <c r="D20" s="48">
        <v>8008</v>
      </c>
      <c r="E20" s="59">
        <v>4752</v>
      </c>
      <c r="F20" s="48"/>
      <c r="G20" s="48"/>
      <c r="H20" s="48"/>
      <c r="I20" s="57">
        <f t="shared" si="3"/>
        <v>3256</v>
      </c>
      <c r="J20" s="56">
        <f t="shared" si="2"/>
        <v>59.34065934065934</v>
      </c>
    </row>
    <row r="21" spans="1:10" s="14" customFormat="1" ht="15.75" customHeight="1" hidden="1">
      <c r="A21" s="17"/>
      <c r="B21" s="50"/>
      <c r="C21" s="51"/>
      <c r="D21" s="51"/>
      <c r="E21" s="58"/>
      <c r="F21" s="48"/>
      <c r="G21" s="48"/>
      <c r="H21" s="48"/>
      <c r="I21" s="57">
        <f t="shared" si="3"/>
        <v>0</v>
      </c>
      <c r="J21" s="25"/>
    </row>
    <row r="22" spans="1:10" s="39" customFormat="1" ht="24" customHeight="1">
      <c r="A22" s="17"/>
      <c r="B22" s="29" t="s">
        <v>15</v>
      </c>
      <c r="C22" s="51">
        <f aca="true" t="shared" si="4" ref="C22:F23">C23</f>
        <v>35100</v>
      </c>
      <c r="D22" s="51">
        <f t="shared" si="4"/>
        <v>35100</v>
      </c>
      <c r="E22" s="58">
        <f t="shared" si="4"/>
        <v>14860.38</v>
      </c>
      <c r="F22" s="51">
        <f t="shared" si="4"/>
        <v>15</v>
      </c>
      <c r="G22" s="51">
        <f t="shared" si="0"/>
        <v>35085</v>
      </c>
      <c r="H22" s="51">
        <f t="shared" si="1"/>
        <v>0.042735042735042736</v>
      </c>
      <c r="I22" s="57">
        <f t="shared" si="3"/>
        <v>20239.620000000003</v>
      </c>
      <c r="J22" s="51">
        <f aca="true" t="shared" si="5" ref="J22:J57">E22/D22*100</f>
        <v>42.33726495726495</v>
      </c>
    </row>
    <row r="23" spans="1:10" s="40" customFormat="1" ht="33" customHeight="1">
      <c r="A23" s="18"/>
      <c r="B23" s="31" t="s">
        <v>16</v>
      </c>
      <c r="C23" s="51">
        <f>C24</f>
        <v>35100</v>
      </c>
      <c r="D23" s="51">
        <f>D24</f>
        <v>35100</v>
      </c>
      <c r="E23" s="58">
        <f>E24</f>
        <v>14860.38</v>
      </c>
      <c r="F23" s="51">
        <f t="shared" si="4"/>
        <v>15</v>
      </c>
      <c r="G23" s="51">
        <f t="shared" si="0"/>
        <v>35085</v>
      </c>
      <c r="H23" s="51">
        <f t="shared" si="1"/>
        <v>0.042735042735042736</v>
      </c>
      <c r="I23" s="57">
        <f t="shared" si="3"/>
        <v>20239.620000000003</v>
      </c>
      <c r="J23" s="51">
        <f t="shared" si="5"/>
        <v>42.33726495726495</v>
      </c>
    </row>
    <row r="24" spans="1:10" s="14" customFormat="1" ht="12.75">
      <c r="A24" s="17"/>
      <c r="B24" s="50" t="s">
        <v>48</v>
      </c>
      <c r="C24" s="48">
        <v>35100</v>
      </c>
      <c r="D24" s="48">
        <v>35100</v>
      </c>
      <c r="E24" s="59">
        <v>14860.38</v>
      </c>
      <c r="F24" s="48">
        <v>15</v>
      </c>
      <c r="G24" s="48">
        <f t="shared" si="0"/>
        <v>35085</v>
      </c>
      <c r="H24" s="48">
        <f t="shared" si="1"/>
        <v>0.042735042735042736</v>
      </c>
      <c r="I24" s="57">
        <f t="shared" si="3"/>
        <v>20239.620000000003</v>
      </c>
      <c r="J24" s="48">
        <f t="shared" si="5"/>
        <v>42.33726495726495</v>
      </c>
    </row>
    <row r="25" spans="1:12" s="39" customFormat="1" ht="32.25" customHeight="1">
      <c r="A25" s="13"/>
      <c r="B25" s="29" t="s">
        <v>18</v>
      </c>
      <c r="C25" s="51">
        <v>15000</v>
      </c>
      <c r="D25" s="51">
        <v>15000</v>
      </c>
      <c r="E25" s="58">
        <f>E26</f>
        <v>0</v>
      </c>
      <c r="F25" s="51">
        <f>F26</f>
        <v>4.6</v>
      </c>
      <c r="G25" s="51">
        <f t="shared" si="0"/>
        <v>14995.4</v>
      </c>
      <c r="H25" s="51">
        <f t="shared" si="1"/>
        <v>0.03066666666666666</v>
      </c>
      <c r="I25" s="57">
        <f t="shared" si="3"/>
        <v>15000</v>
      </c>
      <c r="J25" s="51">
        <f t="shared" si="5"/>
        <v>0</v>
      </c>
      <c r="L25" s="55"/>
    </row>
    <row r="26" spans="1:12" s="40" customFormat="1" ht="54.75" customHeight="1">
      <c r="A26" s="18"/>
      <c r="B26" s="28" t="s">
        <v>19</v>
      </c>
      <c r="C26" s="51">
        <f>C27+C28</f>
        <v>15000</v>
      </c>
      <c r="D26" s="51">
        <f>D27+D28</f>
        <v>15000</v>
      </c>
      <c r="E26" s="58">
        <f>E27</f>
        <v>0</v>
      </c>
      <c r="F26" s="51">
        <f>F27</f>
        <v>4.6</v>
      </c>
      <c r="G26" s="51">
        <f t="shared" si="0"/>
        <v>14995.4</v>
      </c>
      <c r="H26" s="51">
        <f t="shared" si="1"/>
        <v>0.03066666666666666</v>
      </c>
      <c r="I26" s="57">
        <f t="shared" si="3"/>
        <v>15000</v>
      </c>
      <c r="J26" s="51">
        <f t="shared" si="5"/>
        <v>0</v>
      </c>
      <c r="L26" s="54"/>
    </row>
    <row r="27" spans="1:10" s="14" customFormat="1" ht="12.75">
      <c r="A27" s="16"/>
      <c r="B27" s="26" t="s">
        <v>49</v>
      </c>
      <c r="C27" s="48">
        <v>5000</v>
      </c>
      <c r="D27" s="48">
        <v>5000</v>
      </c>
      <c r="E27" s="59">
        <v>0</v>
      </c>
      <c r="F27" s="48">
        <v>4.6</v>
      </c>
      <c r="G27" s="48">
        <f t="shared" si="0"/>
        <v>4995.4</v>
      </c>
      <c r="H27" s="48">
        <f t="shared" si="1"/>
        <v>0.092</v>
      </c>
      <c r="I27" s="57">
        <f t="shared" si="3"/>
        <v>5000</v>
      </c>
      <c r="J27" s="48">
        <f t="shared" si="5"/>
        <v>0</v>
      </c>
    </row>
    <row r="28" spans="1:10" s="14" customFormat="1" ht="12.75">
      <c r="A28" s="16"/>
      <c r="B28" s="26" t="s">
        <v>50</v>
      </c>
      <c r="C28" s="48">
        <v>10000</v>
      </c>
      <c r="D28" s="48">
        <v>10000</v>
      </c>
      <c r="E28" s="59">
        <v>0</v>
      </c>
      <c r="F28" s="48"/>
      <c r="G28" s="48"/>
      <c r="H28" s="48"/>
      <c r="I28" s="57">
        <f t="shared" si="3"/>
        <v>10000</v>
      </c>
      <c r="J28" s="48">
        <f t="shared" si="5"/>
        <v>0</v>
      </c>
    </row>
    <row r="29" spans="1:10" s="39" customFormat="1" ht="21.75" customHeight="1">
      <c r="A29" s="13"/>
      <c r="B29" s="24" t="s">
        <v>20</v>
      </c>
      <c r="C29" s="51">
        <f>C30</f>
        <v>968356</v>
      </c>
      <c r="D29" s="51">
        <f aca="true" t="shared" si="6" ref="D29:J29">D30</f>
        <v>968356</v>
      </c>
      <c r="E29" s="51">
        <f t="shared" si="6"/>
        <v>599294.7</v>
      </c>
      <c r="F29" s="51" t="e">
        <f t="shared" si="6"/>
        <v>#REF!</v>
      </c>
      <c r="G29" s="51" t="e">
        <f t="shared" si="6"/>
        <v>#REF!</v>
      </c>
      <c r="H29" s="51" t="e">
        <f t="shared" si="6"/>
        <v>#REF!</v>
      </c>
      <c r="I29" s="51">
        <f t="shared" si="6"/>
        <v>369061.30000000005</v>
      </c>
      <c r="J29" s="51">
        <f t="shared" si="6"/>
        <v>61.88784909681976</v>
      </c>
    </row>
    <row r="30" spans="1:10" s="14" customFormat="1" ht="29.25" customHeight="1">
      <c r="A30" s="17"/>
      <c r="B30" s="28" t="s">
        <v>35</v>
      </c>
      <c r="C30" s="51">
        <f>C33</f>
        <v>968356</v>
      </c>
      <c r="D30" s="51">
        <f>D33</f>
        <v>968356</v>
      </c>
      <c r="E30" s="51">
        <f>E33</f>
        <v>599294.7</v>
      </c>
      <c r="F30" s="51" t="e">
        <f>F31+F32+#REF!</f>
        <v>#REF!</v>
      </c>
      <c r="G30" s="51" t="e">
        <f t="shared" si="0"/>
        <v>#REF!</v>
      </c>
      <c r="H30" s="51" t="e">
        <f t="shared" si="1"/>
        <v>#REF!</v>
      </c>
      <c r="I30" s="51">
        <f>I33</f>
        <v>369061.30000000005</v>
      </c>
      <c r="J30" s="51">
        <f t="shared" si="5"/>
        <v>61.88784909681976</v>
      </c>
    </row>
    <row r="31" spans="1:10" s="14" customFormat="1" ht="17.25" customHeight="1" hidden="1">
      <c r="A31" s="16"/>
      <c r="B31" s="30" t="s">
        <v>36</v>
      </c>
      <c r="C31" s="48">
        <v>100000</v>
      </c>
      <c r="D31" s="48">
        <v>100000</v>
      </c>
      <c r="E31" s="59">
        <v>88116</v>
      </c>
      <c r="F31" s="48">
        <v>11</v>
      </c>
      <c r="G31" s="48">
        <f t="shared" si="0"/>
        <v>99989</v>
      </c>
      <c r="H31" s="48">
        <f t="shared" si="1"/>
        <v>0.011000000000000001</v>
      </c>
      <c r="I31" s="57">
        <f t="shared" si="3"/>
        <v>11884</v>
      </c>
      <c r="J31" s="48">
        <f t="shared" si="5"/>
        <v>88.116</v>
      </c>
    </row>
    <row r="32" spans="1:10" s="14" customFormat="1" ht="17.25" customHeight="1" hidden="1">
      <c r="A32" s="16"/>
      <c r="B32" s="30"/>
      <c r="C32" s="48"/>
      <c r="D32" s="48"/>
      <c r="E32" s="59"/>
      <c r="F32" s="48"/>
      <c r="G32" s="48">
        <f t="shared" si="0"/>
        <v>0</v>
      </c>
      <c r="H32" s="48" t="e">
        <f t="shared" si="1"/>
        <v>#DIV/0!</v>
      </c>
      <c r="I32" s="57">
        <f t="shared" si="3"/>
        <v>0</v>
      </c>
      <c r="J32" s="48" t="e">
        <f t="shared" si="5"/>
        <v>#DIV/0!</v>
      </c>
    </row>
    <row r="33" spans="1:10" s="14" customFormat="1" ht="17.25" customHeight="1">
      <c r="A33" s="16"/>
      <c r="B33" s="50" t="s">
        <v>51</v>
      </c>
      <c r="C33" s="48">
        <v>968356</v>
      </c>
      <c r="D33" s="48">
        <v>968356</v>
      </c>
      <c r="E33" s="59">
        <v>599294.7</v>
      </c>
      <c r="F33" s="48"/>
      <c r="G33" s="48"/>
      <c r="H33" s="48"/>
      <c r="I33" s="57">
        <f t="shared" si="3"/>
        <v>369061.30000000005</v>
      </c>
      <c r="J33" s="48">
        <f>E33/D33*100</f>
        <v>61.88784909681976</v>
      </c>
    </row>
    <row r="34" spans="1:10" s="39" customFormat="1" ht="26.25" customHeight="1">
      <c r="A34" s="13"/>
      <c r="B34" s="29" t="s">
        <v>8</v>
      </c>
      <c r="C34" s="51">
        <f>C37+C42</f>
        <v>1088329</v>
      </c>
      <c r="D34" s="51">
        <f>D37+D42</f>
        <v>1088329</v>
      </c>
      <c r="E34" s="58">
        <f>E37+E42</f>
        <v>238088.69</v>
      </c>
      <c r="F34" s="51" t="e">
        <f>F37+F42</f>
        <v>#REF!</v>
      </c>
      <c r="G34" s="51" t="e">
        <f t="shared" si="0"/>
        <v>#REF!</v>
      </c>
      <c r="H34" s="51" t="e">
        <f t="shared" si="1"/>
        <v>#REF!</v>
      </c>
      <c r="I34" s="57">
        <f t="shared" si="3"/>
        <v>850240.31</v>
      </c>
      <c r="J34" s="51">
        <f t="shared" si="5"/>
        <v>21.87653641499951</v>
      </c>
    </row>
    <row r="35" spans="1:10" s="14" customFormat="1" ht="17.25" customHeight="1" hidden="1">
      <c r="A35" s="13"/>
      <c r="B35" s="28" t="s">
        <v>23</v>
      </c>
      <c r="C35" s="51"/>
      <c r="D35" s="51"/>
      <c r="E35" s="58"/>
      <c r="F35" s="51"/>
      <c r="G35" s="51"/>
      <c r="H35" s="51"/>
      <c r="I35" s="57">
        <f t="shared" si="3"/>
        <v>0</v>
      </c>
      <c r="J35" s="48"/>
    </row>
    <row r="36" spans="1:10" s="14" customFormat="1" ht="15.75" customHeight="1" hidden="1">
      <c r="A36" s="13"/>
      <c r="B36" s="27" t="s">
        <v>24</v>
      </c>
      <c r="C36" s="48"/>
      <c r="D36" s="48"/>
      <c r="E36" s="59"/>
      <c r="F36" s="48"/>
      <c r="G36" s="48"/>
      <c r="H36" s="48"/>
      <c r="I36" s="57">
        <f t="shared" si="3"/>
        <v>0</v>
      </c>
      <c r="J36" s="48"/>
    </row>
    <row r="37" spans="1:10" s="40" customFormat="1" ht="21.75" customHeight="1">
      <c r="A37" s="43"/>
      <c r="B37" s="28" t="s">
        <v>12</v>
      </c>
      <c r="C37" s="51">
        <f>C39+C41</f>
        <v>510000</v>
      </c>
      <c r="D37" s="51">
        <f>D39+D41</f>
        <v>510000</v>
      </c>
      <c r="E37" s="58">
        <f>E39+E41</f>
        <v>56122</v>
      </c>
      <c r="F37" s="51" t="e">
        <f>F38+#REF!+#REF!+F39+F40</f>
        <v>#REF!</v>
      </c>
      <c r="G37" s="51" t="e">
        <f t="shared" si="0"/>
        <v>#REF!</v>
      </c>
      <c r="H37" s="51" t="e">
        <f t="shared" si="1"/>
        <v>#REF!</v>
      </c>
      <c r="I37" s="57">
        <f t="shared" si="3"/>
        <v>453878</v>
      </c>
      <c r="J37" s="51">
        <f t="shared" si="5"/>
        <v>11.004313725490196</v>
      </c>
    </row>
    <row r="38" spans="1:10" s="14" customFormat="1" ht="12.75" hidden="1">
      <c r="A38" s="17"/>
      <c r="B38" s="27"/>
      <c r="C38" s="48"/>
      <c r="D38" s="48"/>
      <c r="E38" s="59"/>
      <c r="F38" s="48"/>
      <c r="G38" s="48">
        <f t="shared" si="0"/>
        <v>0</v>
      </c>
      <c r="H38" s="48" t="e">
        <f t="shared" si="1"/>
        <v>#DIV/0!</v>
      </c>
      <c r="I38" s="57">
        <f t="shared" si="3"/>
        <v>0</v>
      </c>
      <c r="J38" s="48" t="e">
        <f t="shared" si="5"/>
        <v>#DIV/0!</v>
      </c>
    </row>
    <row r="39" spans="1:10" s="14" customFormat="1" ht="13.5" customHeight="1">
      <c r="A39" s="17"/>
      <c r="B39" s="26" t="s">
        <v>52</v>
      </c>
      <c r="C39" s="48">
        <v>60000</v>
      </c>
      <c r="D39" s="48">
        <v>60000</v>
      </c>
      <c r="E39" s="59">
        <v>0</v>
      </c>
      <c r="F39" s="48">
        <v>100</v>
      </c>
      <c r="G39" s="48">
        <f t="shared" si="0"/>
        <v>59900</v>
      </c>
      <c r="H39" s="48">
        <f t="shared" si="1"/>
        <v>0.16666666666666669</v>
      </c>
      <c r="I39" s="57">
        <f t="shared" si="3"/>
        <v>60000</v>
      </c>
      <c r="J39" s="48">
        <f t="shared" si="5"/>
        <v>0</v>
      </c>
    </row>
    <row r="40" spans="1:10" s="14" customFormat="1" ht="12.75" hidden="1">
      <c r="A40" s="17"/>
      <c r="B40" s="26"/>
      <c r="C40" s="48"/>
      <c r="D40" s="48"/>
      <c r="E40" s="59"/>
      <c r="F40" s="48"/>
      <c r="G40" s="48">
        <f t="shared" si="0"/>
        <v>0</v>
      </c>
      <c r="H40" s="48" t="e">
        <f t="shared" si="1"/>
        <v>#DIV/0!</v>
      </c>
      <c r="I40" s="57">
        <f t="shared" si="3"/>
        <v>0</v>
      </c>
      <c r="J40" s="48" t="e">
        <f t="shared" si="5"/>
        <v>#DIV/0!</v>
      </c>
    </row>
    <row r="41" spans="1:10" s="14" customFormat="1" ht="12.75">
      <c r="A41" s="17"/>
      <c r="B41" s="26" t="s">
        <v>53</v>
      </c>
      <c r="C41" s="48">
        <v>450000</v>
      </c>
      <c r="D41" s="48">
        <v>450000</v>
      </c>
      <c r="E41" s="59">
        <v>56122</v>
      </c>
      <c r="F41" s="48"/>
      <c r="G41" s="48"/>
      <c r="H41" s="48"/>
      <c r="I41" s="57">
        <f t="shared" si="3"/>
        <v>393878</v>
      </c>
      <c r="J41" s="48">
        <f>E41/D41*100</f>
        <v>12.471555555555556</v>
      </c>
    </row>
    <row r="42" spans="1:10" s="14" customFormat="1" ht="20.25" customHeight="1">
      <c r="A42" s="17"/>
      <c r="B42" s="24" t="s">
        <v>13</v>
      </c>
      <c r="C42" s="51">
        <f>C43+C46+C47+C48+C49+C50</f>
        <v>578329</v>
      </c>
      <c r="D42" s="51">
        <f>D43+D46+D47+D48+D49+D50</f>
        <v>578329</v>
      </c>
      <c r="E42" s="58">
        <f>E43+E46+E47+E48+E49+E50</f>
        <v>181966.69</v>
      </c>
      <c r="F42" s="51">
        <f>F43+F44+F45+F46</f>
        <v>375.7</v>
      </c>
      <c r="G42" s="51">
        <f t="shared" si="0"/>
        <v>577953.3</v>
      </c>
      <c r="H42" s="51">
        <f t="shared" si="1"/>
        <v>0.06496302277769228</v>
      </c>
      <c r="I42" s="57">
        <f t="shared" si="3"/>
        <v>396362.31</v>
      </c>
      <c r="J42" s="51">
        <f t="shared" si="5"/>
        <v>31.46421673476516</v>
      </c>
    </row>
    <row r="43" spans="1:10" s="14" customFormat="1" ht="12" customHeight="1">
      <c r="A43" s="17"/>
      <c r="B43" s="26" t="s">
        <v>54</v>
      </c>
      <c r="C43" s="48">
        <v>105000</v>
      </c>
      <c r="D43" s="48">
        <v>105000</v>
      </c>
      <c r="E43" s="59">
        <v>43337.26</v>
      </c>
      <c r="F43" s="48">
        <v>348.4</v>
      </c>
      <c r="G43" s="48">
        <f t="shared" si="0"/>
        <v>104651.6</v>
      </c>
      <c r="H43" s="48">
        <f t="shared" si="1"/>
        <v>0.3318095238095238</v>
      </c>
      <c r="I43" s="57">
        <f t="shared" si="3"/>
        <v>61662.74</v>
      </c>
      <c r="J43" s="48">
        <f t="shared" si="5"/>
        <v>41.273580952380954</v>
      </c>
    </row>
    <row r="44" spans="1:10" s="14" customFormat="1" ht="12.75" hidden="1">
      <c r="A44" s="17"/>
      <c r="B44" s="26"/>
      <c r="C44" s="48"/>
      <c r="D44" s="48"/>
      <c r="E44" s="59"/>
      <c r="F44" s="48"/>
      <c r="G44" s="48">
        <f t="shared" si="0"/>
        <v>0</v>
      </c>
      <c r="H44" s="48" t="e">
        <f t="shared" si="1"/>
        <v>#DIV/0!</v>
      </c>
      <c r="I44" s="57">
        <f t="shared" si="3"/>
        <v>0</v>
      </c>
      <c r="J44" s="48" t="e">
        <f t="shared" si="5"/>
        <v>#DIV/0!</v>
      </c>
    </row>
    <row r="45" spans="1:10" s="14" customFormat="1" ht="12.75" hidden="1">
      <c r="A45" s="17"/>
      <c r="B45" s="26" t="s">
        <v>30</v>
      </c>
      <c r="C45" s="48"/>
      <c r="D45" s="48"/>
      <c r="E45" s="59"/>
      <c r="F45" s="48"/>
      <c r="G45" s="48"/>
      <c r="H45" s="48"/>
      <c r="I45" s="57">
        <f t="shared" si="3"/>
        <v>0</v>
      </c>
      <c r="J45" s="48" t="e">
        <f t="shared" si="5"/>
        <v>#DIV/0!</v>
      </c>
    </row>
    <row r="46" spans="1:10" s="14" customFormat="1" ht="12.75">
      <c r="A46" s="17"/>
      <c r="B46" s="26" t="s">
        <v>55</v>
      </c>
      <c r="C46" s="48">
        <v>5000</v>
      </c>
      <c r="D46" s="48">
        <v>5000</v>
      </c>
      <c r="E46" s="59">
        <v>1300</v>
      </c>
      <c r="F46" s="48">
        <v>27.3</v>
      </c>
      <c r="G46" s="48">
        <f t="shared" si="0"/>
        <v>4972.7</v>
      </c>
      <c r="H46" s="48">
        <f t="shared" si="1"/>
        <v>0.546</v>
      </c>
      <c r="I46" s="57">
        <f t="shared" si="3"/>
        <v>3700</v>
      </c>
      <c r="J46" s="48">
        <v>0</v>
      </c>
    </row>
    <row r="47" spans="1:10" s="14" customFormat="1" ht="12.75">
      <c r="A47" s="17"/>
      <c r="B47" s="26" t="s">
        <v>56</v>
      </c>
      <c r="C47" s="48">
        <v>15000</v>
      </c>
      <c r="D47" s="48">
        <v>15000</v>
      </c>
      <c r="E47" s="59">
        <v>0</v>
      </c>
      <c r="F47" s="48"/>
      <c r="G47" s="48"/>
      <c r="H47" s="48"/>
      <c r="I47" s="57">
        <f t="shared" si="3"/>
        <v>15000</v>
      </c>
      <c r="J47" s="48">
        <f t="shared" si="5"/>
        <v>0</v>
      </c>
    </row>
    <row r="48" spans="1:10" s="14" customFormat="1" ht="12.75">
      <c r="A48" s="17"/>
      <c r="B48" s="26" t="s">
        <v>57</v>
      </c>
      <c r="C48" s="48">
        <v>435329</v>
      </c>
      <c r="D48" s="48">
        <v>435329</v>
      </c>
      <c r="E48" s="59">
        <v>131074.43</v>
      </c>
      <c r="F48" s="48"/>
      <c r="G48" s="48"/>
      <c r="H48" s="48"/>
      <c r="I48" s="57">
        <f t="shared" si="3"/>
        <v>304254.57</v>
      </c>
      <c r="J48" s="48">
        <f t="shared" si="5"/>
        <v>30.109280567111306</v>
      </c>
    </row>
    <row r="49" spans="1:10" s="14" customFormat="1" ht="12.75">
      <c r="A49" s="17"/>
      <c r="B49" s="26" t="s">
        <v>58</v>
      </c>
      <c r="C49" s="48">
        <v>14000</v>
      </c>
      <c r="D49" s="48">
        <v>14000</v>
      </c>
      <c r="E49" s="59">
        <v>4674</v>
      </c>
      <c r="F49" s="48"/>
      <c r="G49" s="48"/>
      <c r="H49" s="48"/>
      <c r="I49" s="57">
        <f t="shared" si="3"/>
        <v>9326</v>
      </c>
      <c r="J49" s="48">
        <f>E49/D49*100</f>
        <v>33.385714285714286</v>
      </c>
    </row>
    <row r="50" spans="1:10" s="14" customFormat="1" ht="12.75">
      <c r="A50" s="17"/>
      <c r="B50" s="26" t="s">
        <v>59</v>
      </c>
      <c r="C50" s="48">
        <v>4000</v>
      </c>
      <c r="D50" s="48">
        <v>4000</v>
      </c>
      <c r="E50" s="59">
        <v>1581</v>
      </c>
      <c r="F50" s="48"/>
      <c r="G50" s="48"/>
      <c r="H50" s="48"/>
      <c r="I50" s="57">
        <f t="shared" si="3"/>
        <v>2419</v>
      </c>
      <c r="J50" s="48">
        <f>E50/D50*100</f>
        <v>39.525</v>
      </c>
    </row>
    <row r="51" spans="1:10" s="39" customFormat="1" ht="22.5" customHeight="1">
      <c r="A51" s="17"/>
      <c r="B51" s="24" t="s">
        <v>14</v>
      </c>
      <c r="C51" s="51">
        <f>C52+C54</f>
        <v>282000</v>
      </c>
      <c r="D51" s="51">
        <f>C51</f>
        <v>282000</v>
      </c>
      <c r="E51" s="58">
        <f>E52+E54</f>
        <v>258148.79</v>
      </c>
      <c r="F51" s="51">
        <f>F52+F54</f>
        <v>10</v>
      </c>
      <c r="G51" s="51">
        <f>G52+G54</f>
        <v>281990</v>
      </c>
      <c r="H51" s="51">
        <f>H52+H54</f>
        <v>0.02465034965034965</v>
      </c>
      <c r="I51" s="57">
        <f t="shared" si="3"/>
        <v>23851.209999999992</v>
      </c>
      <c r="J51" s="51">
        <f t="shared" si="5"/>
        <v>91.54212411347518</v>
      </c>
    </row>
    <row r="52" spans="1:10" s="39" customFormat="1" ht="22.5" customHeight="1">
      <c r="A52" s="17"/>
      <c r="B52" s="44" t="s">
        <v>31</v>
      </c>
      <c r="C52" s="51">
        <f aca="true" t="shared" si="7" ref="C52:H52">C53</f>
        <v>260000</v>
      </c>
      <c r="D52" s="51">
        <f t="shared" si="7"/>
        <v>260000</v>
      </c>
      <c r="E52" s="58">
        <f t="shared" si="7"/>
        <v>258148.79</v>
      </c>
      <c r="F52" s="51">
        <f t="shared" si="7"/>
        <v>5</v>
      </c>
      <c r="G52" s="51">
        <f t="shared" si="7"/>
        <v>259995</v>
      </c>
      <c r="H52" s="51">
        <f t="shared" si="7"/>
        <v>0.0019230769230769232</v>
      </c>
      <c r="I52" s="57">
        <f t="shared" si="3"/>
        <v>1851.2099999999919</v>
      </c>
      <c r="J52" s="51">
        <f>J53</f>
        <v>99.28799615384617</v>
      </c>
    </row>
    <row r="53" spans="1:10" s="39" customFormat="1" ht="15.75" customHeight="1">
      <c r="A53" s="17"/>
      <c r="B53" s="26" t="s">
        <v>60</v>
      </c>
      <c r="C53" s="48">
        <v>260000</v>
      </c>
      <c r="D53" s="48">
        <v>260000</v>
      </c>
      <c r="E53" s="59">
        <v>258148.79</v>
      </c>
      <c r="F53" s="48">
        <v>5</v>
      </c>
      <c r="G53" s="48">
        <f>D53-F53</f>
        <v>259995</v>
      </c>
      <c r="H53" s="48">
        <f>F53/D53*100</f>
        <v>0.0019230769230769232</v>
      </c>
      <c r="I53" s="57">
        <f t="shared" si="3"/>
        <v>1851.2099999999919</v>
      </c>
      <c r="J53" s="48">
        <f>E53/D53*100</f>
        <v>99.28799615384617</v>
      </c>
    </row>
    <row r="54" spans="1:10" s="40" customFormat="1" ht="24.75" customHeight="1">
      <c r="A54" s="18"/>
      <c r="B54" s="44" t="s">
        <v>21</v>
      </c>
      <c r="C54" s="51">
        <f>C55+C56</f>
        <v>22000</v>
      </c>
      <c r="D54" s="51">
        <f>D55+D56</f>
        <v>22000</v>
      </c>
      <c r="E54" s="58">
        <v>0</v>
      </c>
      <c r="F54" s="51">
        <f>F55</f>
        <v>5</v>
      </c>
      <c r="G54" s="51">
        <f t="shared" si="0"/>
        <v>21995</v>
      </c>
      <c r="H54" s="51">
        <f t="shared" si="1"/>
        <v>0.022727272727272728</v>
      </c>
      <c r="I54" s="57">
        <f t="shared" si="3"/>
        <v>22000</v>
      </c>
      <c r="J54" s="51">
        <f t="shared" si="5"/>
        <v>0</v>
      </c>
    </row>
    <row r="55" spans="1:11" s="14" customFormat="1" ht="12.75">
      <c r="A55" s="17"/>
      <c r="B55" s="26" t="s">
        <v>61</v>
      </c>
      <c r="C55" s="48">
        <v>2000</v>
      </c>
      <c r="D55" s="48">
        <v>2000</v>
      </c>
      <c r="E55" s="59">
        <v>0</v>
      </c>
      <c r="F55" s="48">
        <v>5</v>
      </c>
      <c r="G55" s="48">
        <f t="shared" si="0"/>
        <v>1995</v>
      </c>
      <c r="H55" s="48">
        <f t="shared" si="1"/>
        <v>0.25</v>
      </c>
      <c r="I55" s="57">
        <f t="shared" si="3"/>
        <v>2000</v>
      </c>
      <c r="J55" s="48">
        <f t="shared" si="5"/>
        <v>0</v>
      </c>
      <c r="K55" s="14" t="s">
        <v>22</v>
      </c>
    </row>
    <row r="56" spans="1:10" s="14" customFormat="1" ht="12.75">
      <c r="A56" s="17"/>
      <c r="B56" s="26" t="s">
        <v>62</v>
      </c>
      <c r="C56" s="48">
        <v>20000</v>
      </c>
      <c r="D56" s="48">
        <v>20000</v>
      </c>
      <c r="E56" s="59">
        <v>0</v>
      </c>
      <c r="F56" s="48"/>
      <c r="G56" s="48"/>
      <c r="H56" s="48"/>
      <c r="I56" s="57">
        <f t="shared" si="3"/>
        <v>20000</v>
      </c>
      <c r="J56" s="48">
        <f>E56/D56*100</f>
        <v>0</v>
      </c>
    </row>
    <row r="57" spans="1:10" s="39" customFormat="1" ht="25.5" customHeight="1">
      <c r="A57" s="17"/>
      <c r="B57" s="24" t="s">
        <v>25</v>
      </c>
      <c r="C57" s="51">
        <f>C58</f>
        <v>2578800</v>
      </c>
      <c r="D57" s="51">
        <f>D58</f>
        <v>2578800</v>
      </c>
      <c r="E57" s="58">
        <f>E58</f>
        <v>990944.37</v>
      </c>
      <c r="F57" s="51">
        <f>F58</f>
        <v>11.7</v>
      </c>
      <c r="G57" s="51">
        <f t="shared" si="0"/>
        <v>2578788.3</v>
      </c>
      <c r="H57" s="51">
        <f t="shared" si="1"/>
        <v>0.0004536993950674732</v>
      </c>
      <c r="I57" s="57">
        <f t="shared" si="3"/>
        <v>1587855.63</v>
      </c>
      <c r="J57" s="51">
        <f t="shared" si="5"/>
        <v>38.42656933457422</v>
      </c>
    </row>
    <row r="58" spans="1:10" s="46" customFormat="1" ht="19.5" customHeight="1">
      <c r="A58" s="45"/>
      <c r="B58" s="31" t="s">
        <v>7</v>
      </c>
      <c r="C58" s="51">
        <f>C59+C60+C62+C66</f>
        <v>2578800</v>
      </c>
      <c r="D58" s="51">
        <f>D59+D60+D62+D66</f>
        <v>2578800</v>
      </c>
      <c r="E58" s="58">
        <f>E59+E60+E62+E66</f>
        <v>990944.37</v>
      </c>
      <c r="F58" s="51">
        <f>F59+F60+F61+F62</f>
        <v>11.7</v>
      </c>
      <c r="G58" s="51">
        <f>D58-F58</f>
        <v>2578788.3</v>
      </c>
      <c r="H58" s="51">
        <f>F58/D58*100</f>
        <v>0.0004536993950674732</v>
      </c>
      <c r="I58" s="57">
        <f t="shared" si="3"/>
        <v>1587855.63</v>
      </c>
      <c r="J58" s="51">
        <f aca="true" t="shared" si="8" ref="J58:J66">E58/D58*100</f>
        <v>38.42656933457422</v>
      </c>
    </row>
    <row r="59" spans="1:10" s="39" customFormat="1" ht="12.75">
      <c r="A59" s="3"/>
      <c r="B59" s="50" t="s">
        <v>63</v>
      </c>
      <c r="C59" s="48">
        <v>2400</v>
      </c>
      <c r="D59" s="48">
        <v>2400</v>
      </c>
      <c r="E59" s="59">
        <v>1202</v>
      </c>
      <c r="F59" s="48">
        <v>11.7</v>
      </c>
      <c r="G59" s="48">
        <f>D59-F59</f>
        <v>2388.3</v>
      </c>
      <c r="H59" s="48">
        <f>F59/D59*100</f>
        <v>0.4875</v>
      </c>
      <c r="I59" s="57">
        <f t="shared" si="3"/>
        <v>1198</v>
      </c>
      <c r="J59" s="48">
        <f t="shared" si="8"/>
        <v>50.083333333333336</v>
      </c>
    </row>
    <row r="60" spans="1:10" s="38" customFormat="1" ht="18.75" customHeight="1">
      <c r="A60" s="37"/>
      <c r="B60" s="50" t="s">
        <v>64</v>
      </c>
      <c r="C60" s="48">
        <v>45000</v>
      </c>
      <c r="D60" s="48">
        <v>45000</v>
      </c>
      <c r="E60" s="59">
        <v>19648</v>
      </c>
      <c r="F60" s="48"/>
      <c r="G60" s="48"/>
      <c r="H60" s="48"/>
      <c r="I60" s="57">
        <f t="shared" si="3"/>
        <v>25352</v>
      </c>
      <c r="J60" s="48">
        <f t="shared" si="8"/>
        <v>43.662222222222226</v>
      </c>
    </row>
    <row r="61" spans="1:10" s="14" customFormat="1" ht="18.75" customHeight="1" hidden="1">
      <c r="A61" s="16"/>
      <c r="B61" s="50"/>
      <c r="C61" s="48"/>
      <c r="D61" s="48"/>
      <c r="E61" s="59"/>
      <c r="F61" s="48"/>
      <c r="G61" s="48">
        <f>D61-F61</f>
        <v>0</v>
      </c>
      <c r="H61" s="48" t="e">
        <f>F61/D61*100</f>
        <v>#DIV/0!</v>
      </c>
      <c r="I61" s="57">
        <f t="shared" si="3"/>
        <v>0</v>
      </c>
      <c r="J61" s="48" t="e">
        <f t="shared" si="8"/>
        <v>#DIV/0!</v>
      </c>
    </row>
    <row r="62" spans="1:10" s="38" customFormat="1" ht="18.75" customHeight="1">
      <c r="A62" s="37"/>
      <c r="B62" s="50" t="s">
        <v>65</v>
      </c>
      <c r="C62" s="48">
        <v>1894600</v>
      </c>
      <c r="D62" s="48">
        <v>1894600</v>
      </c>
      <c r="E62" s="59">
        <v>765121.37</v>
      </c>
      <c r="F62" s="48"/>
      <c r="G62" s="48"/>
      <c r="H62" s="48"/>
      <c r="I62" s="57">
        <f t="shared" si="3"/>
        <v>1129478.63</v>
      </c>
      <c r="J62" s="48">
        <f t="shared" si="8"/>
        <v>40.3843222843872</v>
      </c>
    </row>
    <row r="63" spans="1:10" s="14" customFormat="1" ht="27" customHeight="1" hidden="1">
      <c r="A63" s="17"/>
      <c r="B63" s="28"/>
      <c r="C63" s="48">
        <v>312300</v>
      </c>
      <c r="D63" s="48">
        <v>312300</v>
      </c>
      <c r="E63" s="59">
        <v>296748</v>
      </c>
      <c r="F63" s="48"/>
      <c r="G63" s="48"/>
      <c r="H63" s="48"/>
      <c r="I63" s="57">
        <f t="shared" si="3"/>
        <v>15552</v>
      </c>
      <c r="J63" s="48">
        <f t="shared" si="8"/>
        <v>95.02017291066282</v>
      </c>
    </row>
    <row r="64" spans="1:10" s="14" customFormat="1" ht="27" customHeight="1" hidden="1">
      <c r="A64" s="16"/>
      <c r="B64" s="31"/>
      <c r="C64" s="48">
        <v>312300</v>
      </c>
      <c r="D64" s="48">
        <v>312300</v>
      </c>
      <c r="E64" s="59">
        <v>296748</v>
      </c>
      <c r="F64" s="48"/>
      <c r="G64" s="48"/>
      <c r="H64" s="48"/>
      <c r="I64" s="57">
        <f t="shared" si="3"/>
        <v>15552</v>
      </c>
      <c r="J64" s="48">
        <f t="shared" si="8"/>
        <v>95.02017291066282</v>
      </c>
    </row>
    <row r="65" spans="1:10" s="14" customFormat="1" ht="12.75" hidden="1">
      <c r="A65" s="16"/>
      <c r="B65" s="50"/>
      <c r="C65" s="48">
        <v>312300</v>
      </c>
      <c r="D65" s="48">
        <v>312300</v>
      </c>
      <c r="E65" s="59">
        <v>296748</v>
      </c>
      <c r="F65" s="48"/>
      <c r="G65" s="48"/>
      <c r="H65" s="48"/>
      <c r="I65" s="57">
        <f t="shared" si="3"/>
        <v>15552</v>
      </c>
      <c r="J65" s="48">
        <f t="shared" si="8"/>
        <v>95.02017291066282</v>
      </c>
    </row>
    <row r="66" spans="1:10" s="14" customFormat="1" ht="14.25" customHeight="1">
      <c r="A66" s="16"/>
      <c r="B66" s="50" t="s">
        <v>66</v>
      </c>
      <c r="C66" s="48">
        <v>636800</v>
      </c>
      <c r="D66" s="48">
        <v>636800</v>
      </c>
      <c r="E66" s="59">
        <v>204973</v>
      </c>
      <c r="F66" s="48"/>
      <c r="G66" s="48"/>
      <c r="H66" s="48"/>
      <c r="I66" s="57">
        <f t="shared" si="3"/>
        <v>431827</v>
      </c>
      <c r="J66" s="48">
        <f t="shared" si="8"/>
        <v>32.18797110552764</v>
      </c>
    </row>
    <row r="67" spans="1:12" s="14" customFormat="1" ht="12.75">
      <c r="A67" s="16"/>
      <c r="B67" s="24" t="s">
        <v>27</v>
      </c>
      <c r="C67" s="51">
        <f>C68</f>
        <v>60500</v>
      </c>
      <c r="D67" s="51">
        <f>D68</f>
        <v>60500</v>
      </c>
      <c r="E67" s="58">
        <f aca="true" t="shared" si="9" ref="E67:J67">E68</f>
        <v>19651.42</v>
      </c>
      <c r="F67" s="51">
        <f t="shared" si="9"/>
        <v>0</v>
      </c>
      <c r="G67" s="51">
        <f t="shared" si="9"/>
        <v>0</v>
      </c>
      <c r="H67" s="51">
        <f t="shared" si="9"/>
        <v>0</v>
      </c>
      <c r="I67" s="57">
        <f t="shared" si="3"/>
        <v>40848.58</v>
      </c>
      <c r="J67" s="51">
        <f t="shared" si="9"/>
        <v>32.48168595041322</v>
      </c>
      <c r="L67" s="53"/>
    </row>
    <row r="68" spans="1:10" s="14" customFormat="1" ht="12.75">
      <c r="A68" s="16"/>
      <c r="B68" s="50" t="s">
        <v>67</v>
      </c>
      <c r="C68" s="48">
        <v>60500</v>
      </c>
      <c r="D68" s="48">
        <v>60500</v>
      </c>
      <c r="E68" s="59">
        <v>19651.42</v>
      </c>
      <c r="F68" s="48"/>
      <c r="G68" s="48"/>
      <c r="H68" s="48"/>
      <c r="I68" s="57">
        <f t="shared" si="3"/>
        <v>40848.58</v>
      </c>
      <c r="J68" s="48">
        <f aca="true" t="shared" si="10" ref="J68:J73">E68/D68*100</f>
        <v>32.48168595041322</v>
      </c>
    </row>
    <row r="69" spans="1:10" s="39" customFormat="1" ht="12.75">
      <c r="A69" s="17"/>
      <c r="B69" s="29" t="s">
        <v>37</v>
      </c>
      <c r="C69" s="51">
        <f>C70</f>
        <v>107100</v>
      </c>
      <c r="D69" s="51">
        <f>D70</f>
        <v>107100</v>
      </c>
      <c r="E69" s="58">
        <f>E70</f>
        <v>45086.69</v>
      </c>
      <c r="F69" s="51"/>
      <c r="G69" s="51"/>
      <c r="H69" s="51"/>
      <c r="I69" s="57">
        <f t="shared" si="3"/>
        <v>62013.31</v>
      </c>
      <c r="J69" s="51">
        <f t="shared" si="10"/>
        <v>42.0977497665733</v>
      </c>
    </row>
    <row r="70" spans="1:10" s="14" customFormat="1" ht="27">
      <c r="A70" s="16"/>
      <c r="B70" s="31" t="s">
        <v>38</v>
      </c>
      <c r="C70" s="51">
        <f>C71+C72+C73</f>
        <v>107100</v>
      </c>
      <c r="D70" s="51">
        <f>D71+D72+D73</f>
        <v>107100</v>
      </c>
      <c r="E70" s="58">
        <f>E71+E72+E73</f>
        <v>45086.69</v>
      </c>
      <c r="F70" s="51"/>
      <c r="G70" s="51"/>
      <c r="H70" s="51"/>
      <c r="I70" s="57">
        <f t="shared" si="3"/>
        <v>62013.31</v>
      </c>
      <c r="J70" s="51">
        <f t="shared" si="10"/>
        <v>42.0977497665733</v>
      </c>
    </row>
    <row r="71" spans="1:10" s="41" customFormat="1" ht="12.75">
      <c r="A71" s="16"/>
      <c r="B71" s="50" t="s">
        <v>68</v>
      </c>
      <c r="C71" s="48">
        <v>38100</v>
      </c>
      <c r="D71" s="48">
        <v>38100</v>
      </c>
      <c r="E71" s="59">
        <v>20074.73</v>
      </c>
      <c r="F71" s="48"/>
      <c r="G71" s="48"/>
      <c r="H71" s="48"/>
      <c r="I71" s="57">
        <f t="shared" si="3"/>
        <v>18025.27</v>
      </c>
      <c r="J71" s="48">
        <f t="shared" si="10"/>
        <v>52.68958005249343</v>
      </c>
    </row>
    <row r="72" spans="1:10" s="41" customFormat="1" ht="12.75">
      <c r="A72" s="16"/>
      <c r="B72" s="50" t="s">
        <v>69</v>
      </c>
      <c r="C72" s="48">
        <v>65000</v>
      </c>
      <c r="D72" s="48">
        <v>65000</v>
      </c>
      <c r="E72" s="59">
        <v>25011.96</v>
      </c>
      <c r="F72" s="48"/>
      <c r="G72" s="48"/>
      <c r="H72" s="48"/>
      <c r="I72" s="57">
        <f aca="true" t="shared" si="11" ref="I72:I78">D72-E72</f>
        <v>39988.04</v>
      </c>
      <c r="J72" s="48">
        <f t="shared" si="10"/>
        <v>38.47993846153846</v>
      </c>
    </row>
    <row r="73" spans="1:10" s="41" customFormat="1" ht="12.75">
      <c r="A73" s="16"/>
      <c r="B73" s="50" t="s">
        <v>70</v>
      </c>
      <c r="C73" s="48">
        <v>4000</v>
      </c>
      <c r="D73" s="48">
        <v>4000</v>
      </c>
      <c r="E73" s="59">
        <v>0</v>
      </c>
      <c r="F73" s="48"/>
      <c r="G73" s="48"/>
      <c r="H73" s="48"/>
      <c r="I73" s="57">
        <f t="shared" si="11"/>
        <v>4000</v>
      </c>
      <c r="J73" s="48">
        <f t="shared" si="10"/>
        <v>0</v>
      </c>
    </row>
    <row r="74" spans="1:10" s="41" customFormat="1" ht="12.75">
      <c r="A74" s="16"/>
      <c r="B74" s="24" t="s">
        <v>39</v>
      </c>
      <c r="C74" s="51">
        <f>C75</f>
        <v>35000</v>
      </c>
      <c r="D74" s="51">
        <f>D75</f>
        <v>35000</v>
      </c>
      <c r="E74" s="58">
        <f aca="true" t="shared" si="12" ref="E74:J74">E75</f>
        <v>11437</v>
      </c>
      <c r="F74" s="51">
        <f t="shared" si="12"/>
        <v>0</v>
      </c>
      <c r="G74" s="51">
        <f t="shared" si="12"/>
        <v>0</v>
      </c>
      <c r="H74" s="51">
        <f t="shared" si="12"/>
        <v>0</v>
      </c>
      <c r="I74" s="57">
        <f t="shared" si="11"/>
        <v>23563</v>
      </c>
      <c r="J74" s="51">
        <f t="shared" si="12"/>
        <v>32.677142857142854</v>
      </c>
    </row>
    <row r="75" spans="1:10" s="39" customFormat="1" ht="15.75" customHeight="1">
      <c r="A75" s="13"/>
      <c r="B75" s="50" t="s">
        <v>71</v>
      </c>
      <c r="C75" s="48">
        <v>35000</v>
      </c>
      <c r="D75" s="48">
        <v>35000</v>
      </c>
      <c r="E75" s="59">
        <v>11437</v>
      </c>
      <c r="F75" s="48"/>
      <c r="G75" s="48"/>
      <c r="H75" s="48"/>
      <c r="I75" s="57">
        <f t="shared" si="11"/>
        <v>23563</v>
      </c>
      <c r="J75" s="48">
        <f>E75/D75*100</f>
        <v>32.677142857142854</v>
      </c>
    </row>
    <row r="76" spans="1:10" s="40" customFormat="1" ht="27" customHeight="1" hidden="1">
      <c r="A76" s="42"/>
      <c r="B76" s="31"/>
      <c r="C76" s="51"/>
      <c r="D76" s="51"/>
      <c r="E76" s="58"/>
      <c r="F76" s="51"/>
      <c r="G76" s="51"/>
      <c r="H76" s="51"/>
      <c r="I76" s="57">
        <f t="shared" si="11"/>
        <v>0</v>
      </c>
      <c r="J76" s="51"/>
    </row>
    <row r="77" spans="1:10" s="49" customFormat="1" ht="37.5" customHeight="1" hidden="1">
      <c r="A77" s="47"/>
      <c r="B77" s="30"/>
      <c r="C77" s="48"/>
      <c r="D77" s="48"/>
      <c r="E77" s="59"/>
      <c r="F77" s="48"/>
      <c r="G77" s="48"/>
      <c r="H77" s="48"/>
      <c r="I77" s="57">
        <f t="shared" si="11"/>
        <v>0</v>
      </c>
      <c r="J77" s="48"/>
    </row>
    <row r="78" spans="1:10" ht="12.75">
      <c r="A78" s="3"/>
      <c r="B78" s="32" t="s">
        <v>4</v>
      </c>
      <c r="C78" s="25">
        <f>C8+C22+C25+C29+C34+C51+C57+C67+C69+C74</f>
        <v>7300493</v>
      </c>
      <c r="D78" s="25">
        <f>D8+D22+D25+D29+D34+D51+D57+D67+D69+D74</f>
        <v>7300493</v>
      </c>
      <c r="E78" s="57">
        <f>E8+E22+E25+E29+E34+E51+E57+E67+E69+E74</f>
        <v>3450506.81</v>
      </c>
      <c r="F78" s="25" t="e">
        <f>F8+F22+F34+F51+F57+#REF!+F25+F29+F63+F75</f>
        <v>#REF!</v>
      </c>
      <c r="G78" s="25" t="e">
        <f>G8+G22+G34+G51+G57+#REF!+G25+G29+G63+G75</f>
        <v>#REF!</v>
      </c>
      <c r="H78" s="25" t="e">
        <f>F78/D78*100</f>
        <v>#REF!</v>
      </c>
      <c r="I78" s="57">
        <f t="shared" si="11"/>
        <v>3849986.19</v>
      </c>
      <c r="J78" s="25">
        <f>E78/D78*100</f>
        <v>47.26402463504862</v>
      </c>
    </row>
    <row r="79" spans="1:10" ht="12.75">
      <c r="A79" s="6"/>
      <c r="B79" s="19"/>
      <c r="C79" s="20"/>
      <c r="D79" s="20"/>
      <c r="E79" s="20"/>
      <c r="F79" s="20"/>
      <c r="G79" s="21"/>
      <c r="H79" s="21"/>
      <c r="I79" s="20"/>
      <c r="J79" s="22"/>
    </row>
    <row r="80" spans="1:10" ht="37.5" customHeight="1">
      <c r="A80" s="6"/>
      <c r="B80" s="64"/>
      <c r="C80" s="64"/>
      <c r="D80" s="64"/>
      <c r="E80" s="20"/>
      <c r="F80" s="20"/>
      <c r="G80" s="21"/>
      <c r="H80" s="21"/>
      <c r="I80" s="63"/>
      <c r="J80" s="63"/>
    </row>
    <row r="81" spans="1:14" ht="15" customHeight="1">
      <c r="A81" s="6"/>
      <c r="B81" s="7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2:10" ht="12.75" customHeight="1">
      <c r="B82" s="62"/>
      <c r="C82" s="62"/>
      <c r="D82" s="62"/>
      <c r="E82" s="33"/>
      <c r="F82" s="33"/>
      <c r="G82" s="33"/>
      <c r="I82" s="63"/>
      <c r="J82" s="63"/>
    </row>
    <row r="83" spans="2:9" ht="15.75">
      <c r="B83" s="33"/>
      <c r="C83" s="33"/>
      <c r="D83" s="33"/>
      <c r="E83" s="33"/>
      <c r="F83" s="33"/>
      <c r="G83" s="33"/>
      <c r="I83" s="41"/>
    </row>
    <row r="84" spans="2:10" ht="26.25" customHeight="1">
      <c r="B84" s="62"/>
      <c r="C84" s="62"/>
      <c r="D84" s="62"/>
      <c r="E84" s="33"/>
      <c r="F84" s="33"/>
      <c r="G84" s="33"/>
      <c r="I84" s="63"/>
      <c r="J84" s="63"/>
    </row>
    <row r="85" spans="2:7" ht="15.75">
      <c r="B85" s="36"/>
      <c r="C85" s="52"/>
      <c r="D85" s="33"/>
      <c r="E85" s="33"/>
      <c r="F85" s="33"/>
      <c r="G85" s="33"/>
    </row>
    <row r="86" spans="2:9" ht="15.75">
      <c r="B86" s="33"/>
      <c r="C86" s="52"/>
      <c r="D86" s="33"/>
      <c r="E86" s="33"/>
      <c r="F86" s="33"/>
      <c r="G86" s="33"/>
      <c r="I86" s="41"/>
    </row>
    <row r="87" spans="2:11" ht="15.75">
      <c r="B87" s="36"/>
      <c r="C87" s="33"/>
      <c r="D87" s="33"/>
      <c r="E87" s="33"/>
      <c r="F87" s="1"/>
      <c r="G87" s="1"/>
      <c r="K87" s="9"/>
    </row>
    <row r="88" spans="2:7" ht="15.75">
      <c r="B88" s="33"/>
      <c r="C88" s="33"/>
      <c r="D88" s="33"/>
      <c r="E88" s="33"/>
      <c r="F88" s="33"/>
      <c r="G88" s="33"/>
    </row>
    <row r="89" ht="12.75">
      <c r="I89" s="41"/>
    </row>
  </sheetData>
  <sheetProtection/>
  <mergeCells count="10">
    <mergeCell ref="A2:J2"/>
    <mergeCell ref="A3:J3"/>
    <mergeCell ref="B4:J4"/>
    <mergeCell ref="C1:J1"/>
    <mergeCell ref="B82:D82"/>
    <mergeCell ref="B84:D84"/>
    <mergeCell ref="I80:J80"/>
    <mergeCell ref="I82:J82"/>
    <mergeCell ref="I84:J84"/>
    <mergeCell ref="B80:D80"/>
  </mergeCells>
  <printOptions/>
  <pageMargins left="0.7480314960629921" right="0.7480314960629921" top="0.2755905511811024" bottom="0.2362204724409449" header="0.2362204724409449" footer="0.5118110236220472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Glavbuh</cp:lastModifiedBy>
  <cp:lastPrinted>2015-07-29T11:31:11Z</cp:lastPrinted>
  <dcterms:created xsi:type="dcterms:W3CDTF">1996-10-08T23:32:33Z</dcterms:created>
  <dcterms:modified xsi:type="dcterms:W3CDTF">2015-07-29T11:33:31Z</dcterms:modified>
  <cp:category/>
  <cp:version/>
  <cp:contentType/>
  <cp:contentStatus/>
</cp:coreProperties>
</file>